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36" windowWidth="15252" windowHeight="8160"/>
  </bookViews>
  <sheets>
    <sheet name="Sheet2" sheetId="2" r:id="rId1"/>
    <sheet name="Sheet3" sheetId="3" r:id="rId2"/>
    <sheet name="SFP _Finished" sheetId="1" r:id="rId3"/>
    <sheet name="Chart_Finished" sheetId="4" r:id="rId4"/>
  </sheets>
  <calcPr calcId="125725"/>
</workbook>
</file>

<file path=xl/calcChain.xml><?xml version="1.0" encoding="utf-8"?>
<calcChain xmlns="http://schemas.openxmlformats.org/spreadsheetml/2006/main">
  <c r="G13" i="2"/>
  <c r="F13"/>
  <c r="E13"/>
  <c r="D13"/>
  <c r="C13"/>
  <c r="B13"/>
  <c r="H13" s="1"/>
  <c r="G12"/>
  <c r="F12"/>
  <c r="E12"/>
  <c r="D12"/>
  <c r="C12"/>
  <c r="B12"/>
  <c r="H12" s="1"/>
  <c r="G11"/>
  <c r="F11"/>
  <c r="E11"/>
  <c r="D11"/>
  <c r="C11"/>
  <c r="B11"/>
  <c r="H11" s="1"/>
  <c r="G10"/>
  <c r="F10"/>
  <c r="E10"/>
  <c r="D10"/>
  <c r="C10"/>
  <c r="B10"/>
  <c r="H10" s="1"/>
  <c r="G9"/>
  <c r="G14" s="1"/>
  <c r="F9"/>
  <c r="F14" s="1"/>
  <c r="E9"/>
  <c r="E14" s="1"/>
  <c r="D9"/>
  <c r="D14" s="1"/>
  <c r="C9"/>
  <c r="C14" s="1"/>
  <c r="B9"/>
  <c r="B14" s="1"/>
  <c r="H14" s="1"/>
  <c r="G6"/>
  <c r="G16" s="1"/>
  <c r="E6"/>
  <c r="E16" s="1"/>
  <c r="C6"/>
  <c r="C16" s="1"/>
  <c r="G5"/>
  <c r="F5"/>
  <c r="F6" s="1"/>
  <c r="F16" s="1"/>
  <c r="E5"/>
  <c r="D5"/>
  <c r="D6" s="1"/>
  <c r="D16" s="1"/>
  <c r="C5"/>
  <c r="B5"/>
  <c r="B6" s="1"/>
  <c r="H4"/>
  <c r="C36"/>
  <c r="H2"/>
  <c r="H5" i="1"/>
  <c r="H11"/>
  <c r="H12"/>
  <c r="C5"/>
  <c r="D5"/>
  <c r="E5"/>
  <c r="F5"/>
  <c r="G5"/>
  <c r="C6"/>
  <c r="H6" s="1"/>
  <c r="D6"/>
  <c r="E6"/>
  <c r="F6"/>
  <c r="G6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6"/>
  <c r="D16"/>
  <c r="E16"/>
  <c r="F16"/>
  <c r="G16"/>
  <c r="B13"/>
  <c r="H13" s="1"/>
  <c r="B12"/>
  <c r="B11"/>
  <c r="B10"/>
  <c r="H10" s="1"/>
  <c r="B9"/>
  <c r="H9" s="1"/>
  <c r="B6"/>
  <c r="B5"/>
  <c r="H2"/>
  <c r="H4"/>
  <c r="H6" i="2" l="1"/>
  <c r="B16"/>
  <c r="H16" s="1"/>
  <c r="H5"/>
  <c r="H9"/>
  <c r="B14" i="1"/>
  <c r="H14" l="1"/>
  <c r="B16"/>
  <c r="H16" s="1"/>
</calcChain>
</file>

<file path=xl/sharedStrings.xml><?xml version="1.0" encoding="utf-8"?>
<sst xmlns="http://schemas.openxmlformats.org/spreadsheetml/2006/main" count="63" uniqueCount="30">
  <si>
    <t>Campus Clothiers</t>
  </si>
  <si>
    <t>Semiannual Projected Gross Margin, Expenses, and Operating Income</t>
  </si>
  <si>
    <t>January</t>
  </si>
  <si>
    <t>February</t>
  </si>
  <si>
    <t>March</t>
  </si>
  <si>
    <t>April</t>
  </si>
  <si>
    <t>May</t>
  </si>
  <si>
    <t>June</t>
  </si>
  <si>
    <t>Total</t>
  </si>
  <si>
    <t>Sales</t>
  </si>
  <si>
    <t>Cost of Goods Sold</t>
  </si>
  <si>
    <t>Gross Margin</t>
  </si>
  <si>
    <t>Expenses</t>
  </si>
  <si>
    <t>Bonus</t>
  </si>
  <si>
    <t>Commission</t>
  </si>
  <si>
    <t>Marketing</t>
  </si>
  <si>
    <t>Research and Development</t>
  </si>
  <si>
    <t>Support, General, and Administrative</t>
  </si>
  <si>
    <t>Total Expenses</t>
  </si>
  <si>
    <t>Operating Income</t>
  </si>
  <si>
    <t>What-if Assumptions</t>
  </si>
  <si>
    <t>Margin</t>
  </si>
  <si>
    <t>Revenue for Bonus</t>
  </si>
  <si>
    <t>Nested If Example</t>
  </si>
  <si>
    <t>Total Sales</t>
  </si>
  <si>
    <t>% Bonus Rate</t>
  </si>
  <si>
    <t>% Bonus Limit</t>
  </si>
  <si>
    <t>Mike's Bonus</t>
  </si>
  <si>
    <t>Bonus Limit</t>
  </si>
  <si>
    <t>Flat Bonus Rate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</si>
</sst>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/d/yyyy;@"/>
    <numFmt numFmtId="166" formatCode="m/d/yy;@"/>
  </numFmts>
  <fonts count="11">
    <font>
      <sz val="11"/>
      <color theme="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36"/>
      <color theme="0"/>
      <name val="Franklin Gothic Book"/>
      <family val="2"/>
      <scheme val="minor"/>
    </font>
    <font>
      <b/>
      <sz val="18"/>
      <color theme="0"/>
      <name val="Franklin Gothic Book"/>
      <family val="2"/>
      <scheme val="minor"/>
    </font>
    <font>
      <b/>
      <i/>
      <u/>
      <sz val="14"/>
      <color theme="1"/>
      <name val="Franklin Gothic Book"/>
      <family val="2"/>
      <scheme val="minor"/>
    </font>
    <font>
      <b/>
      <sz val="8"/>
      <color theme="1"/>
      <name val="Franklin Gothic Book"/>
      <family val="2"/>
      <scheme val="minor"/>
    </font>
    <font>
      <sz val="8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0" borderId="2" applyNumberFormat="0" applyFill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3">
    <xf numFmtId="0" fontId="0" fillId="0" borderId="0" xfId="0"/>
    <xf numFmtId="7" fontId="0" fillId="0" borderId="0" xfId="0" applyNumberFormat="1"/>
    <xf numFmtId="39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 indent="1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164" fontId="4" fillId="2" borderId="0" xfId="0" applyNumberFormat="1" applyFont="1" applyFill="1"/>
    <xf numFmtId="0" fontId="1" fillId="0" borderId="1" xfId="1"/>
    <xf numFmtId="0" fontId="1" fillId="0" borderId="1" xfId="1" applyAlignment="1">
      <alignment textRotation="45"/>
    </xf>
    <xf numFmtId="0" fontId="3" fillId="0" borderId="2" xfId="2"/>
    <xf numFmtId="7" fontId="3" fillId="0" borderId="2" xfId="2" applyNumberFormat="1"/>
    <xf numFmtId="0" fontId="2" fillId="2" borderId="0" xfId="0" applyFont="1" applyFill="1"/>
    <xf numFmtId="7" fontId="2" fillId="2" borderId="0" xfId="0" applyNumberFormat="1" applyFont="1" applyFill="1"/>
    <xf numFmtId="0" fontId="7" fillId="0" borderId="0" xfId="0" applyFont="1"/>
    <xf numFmtId="0" fontId="8" fillId="0" borderId="0" xfId="0" applyFont="1" applyAlignment="1">
      <alignment horizontal="left" indent="1"/>
    </xf>
    <xf numFmtId="4" fontId="9" fillId="0" borderId="0" xfId="0" applyNumberFormat="1" applyFont="1"/>
    <xf numFmtId="10" fontId="9" fillId="0" borderId="0" xfId="0" applyNumberFormat="1" applyFont="1"/>
    <xf numFmtId="166" fontId="0" fillId="0" borderId="0" xfId="0" applyNumberFormat="1"/>
    <xf numFmtId="0" fontId="0" fillId="0" borderId="0" xfId="0" applyAlignment="1">
      <alignment textRotation="45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3" fontId="0" fillId="0" borderId="6" xfId="0" applyNumberFormat="1" applyBorder="1"/>
    <xf numFmtId="0" fontId="0" fillId="0" borderId="6" xfId="0" applyBorder="1"/>
    <xf numFmtId="10" fontId="0" fillId="0" borderId="6" xfId="0" applyNumberFormat="1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9" fontId="0" fillId="0" borderId="0" xfId="4" applyFont="1"/>
    <xf numFmtId="10" fontId="0" fillId="0" borderId="0" xfId="4" applyNumberFormat="1" applyFont="1"/>
    <xf numFmtId="0" fontId="0" fillId="0" borderId="0" xfId="0" applyAlignment="1">
      <alignment horizontal="left" indent="1"/>
    </xf>
  </cellXfs>
  <cellStyles count="5">
    <cellStyle name="Currency" xfId="3" builtinId="4"/>
    <cellStyle name="Heading 3" xfId="1" builtinId="18"/>
    <cellStyle name="Normal" xfId="0" builtinId="0"/>
    <cellStyle name="Percent" xfId="4" builtinId="5"/>
    <cellStyle name="Total" xfId="2" builtinId="2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u="sng"/>
              <a:t>Semiannual Financial Projection</a:t>
            </a:r>
          </a:p>
        </c:rich>
      </c:tx>
      <c:layout/>
      <c:overlay val="1"/>
    </c:title>
    <c:view3D>
      <c:rotX val="30"/>
      <c:rotY val="250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softEdge">
              <a:bevelT w="635000" h="635000"/>
            </a:sp3d>
          </c:spPr>
          <c:dPt>
            <c:idx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 prstMaterial="softEdge">
                <a:bevelT w="635000" h="635000"/>
              </a:sp3d>
            </c:spPr>
          </c:dPt>
          <c:dPt>
            <c:idx val="1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softEdge">
                <a:bevelT w="635000" h="635000"/>
              </a:sp3d>
            </c:spPr>
          </c:dPt>
          <c:dPt>
            <c:idx val="2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softEdge">
                <a:bevelT w="635000" h="635000"/>
              </a:sp3d>
            </c:spPr>
          </c:dPt>
          <c:dPt>
            <c:idx val="3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softEdge">
                <a:bevelT w="635000" h="635000"/>
              </a:sp3d>
            </c:spPr>
          </c:dPt>
          <c:dPt>
            <c:idx val="4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 prstMaterial="softEdge">
                <a:bevelT w="635000" h="635000"/>
              </a:sp3d>
            </c:spPr>
          </c:dPt>
          <c:dPt>
            <c:idx val="5"/>
            <c:explosion val="28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softEdge">
                <a:bevelT w="635000" h="635000"/>
              </a:sp3d>
            </c:spPr>
          </c:dPt>
          <c:dLbls>
            <c:dLblPos val="outEnd"/>
            <c:showCatName val="1"/>
            <c:showPercent val="1"/>
          </c:dLbls>
          <c:cat>
            <c:strRef>
              <c:f>'SFP _Finished'!$B$3:$G$3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'SFP _Finished'!$B$16:$G$16</c:f>
              <c:numCache>
                <c:formatCode>"$"#,##0.00_);\("$"#,##0.00\)</c:formatCode>
                <c:ptCount val="6"/>
                <c:pt idx="0">
                  <c:v>879816.55319999997</c:v>
                </c:pt>
                <c:pt idx="1">
                  <c:v>1688949.7990000006</c:v>
                </c:pt>
                <c:pt idx="2">
                  <c:v>2433102.6161999991</c:v>
                </c:pt>
                <c:pt idx="3">
                  <c:v>1152808.3177999998</c:v>
                </c:pt>
                <c:pt idx="4">
                  <c:v>1187347.8838</c:v>
                </c:pt>
                <c:pt idx="5">
                  <c:v>2117151.1414000001</c:v>
                </c:pt>
              </c:numCache>
            </c:numRef>
          </c:val>
        </c:ser>
        <c:dLbls>
          <c:showVal val="1"/>
        </c:dLbls>
      </c:pie3DChart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88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2</xdr:col>
      <xdr:colOff>314325</xdr:colOff>
      <xdr:row>18</xdr:row>
      <xdr:rowOff>190500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3067050" y="4381500"/>
          <a:ext cx="1581150" cy="438150"/>
        </a:xfrm>
        <a:prstGeom prst="wedgeRectCallout">
          <a:avLst>
            <a:gd name="adj1" fmla="val -124914"/>
            <a:gd name="adj2" fmla="val -789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Assumptions should be shown and well-labeled.</a:t>
          </a:r>
        </a:p>
      </xdr:txBody>
    </xdr:sp>
    <xdr:clientData/>
  </xdr:twoCellAnchor>
  <xdr:twoCellAnchor>
    <xdr:from>
      <xdr:col>2</xdr:col>
      <xdr:colOff>749299</xdr:colOff>
      <xdr:row>18</xdr:row>
      <xdr:rowOff>174625</xdr:rowOff>
    </xdr:from>
    <xdr:to>
      <xdr:col>4</xdr:col>
      <xdr:colOff>749300</xdr:colOff>
      <xdr:row>23</xdr:row>
      <xdr:rowOff>25400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5092699" y="4873625"/>
          <a:ext cx="2540001" cy="866775"/>
        </a:xfrm>
        <a:prstGeom prst="wedgeRectCallout">
          <a:avLst>
            <a:gd name="adj1" fmla="val -73204"/>
            <a:gd name="adj2" fmla="val 122699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There should be an embedded 3-D Pie chart on a separate worksheet, showing the semiannual</a:t>
          </a:r>
          <a:r>
            <a:rPr lang="en-US" sz="12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 financial projection</a:t>
          </a: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, with the June wedge offset.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171450</xdr:colOff>
      <xdr:row>16</xdr:row>
      <xdr:rowOff>101600</xdr:rowOff>
    </xdr:to>
    <xdr:sp macro="" textlink="">
      <xdr:nvSpPr>
        <xdr:cNvPr id="5" name="AutoShape 11"/>
        <xdr:cNvSpPr>
          <a:spLocks noChangeArrowheads="1"/>
        </xdr:cNvSpPr>
      </xdr:nvSpPr>
      <xdr:spPr bwMode="auto">
        <a:xfrm>
          <a:off x="12814300" y="3822700"/>
          <a:ext cx="1695450" cy="520700"/>
        </a:xfrm>
        <a:prstGeom prst="wedgeRectCallout">
          <a:avLst>
            <a:gd name="adj1" fmla="val -90639"/>
            <a:gd name="adj2" fmla="val -7906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Total expenses (H14) should be $13,671,968.11.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11</xdr:col>
      <xdr:colOff>444500</xdr:colOff>
      <xdr:row>6</xdr:row>
      <xdr:rowOff>127000</xdr:rowOff>
    </xdr:to>
    <xdr:sp macro="" textlink="">
      <xdr:nvSpPr>
        <xdr:cNvPr id="6" name="AutoShape 12"/>
        <xdr:cNvSpPr>
          <a:spLocks noChangeArrowheads="1"/>
        </xdr:cNvSpPr>
      </xdr:nvSpPr>
      <xdr:spPr bwMode="auto">
        <a:xfrm>
          <a:off x="12814300" y="1752600"/>
          <a:ext cx="1968500" cy="546100"/>
        </a:xfrm>
        <a:prstGeom prst="wedgeRectCallout">
          <a:avLst>
            <a:gd name="adj1" fmla="val -93313"/>
            <a:gd name="adj2" fmla="val 134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Total gross margin (H4) should be $23,131,144.42.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90" zoomScaleNormal="90" workbookViewId="0">
      <selection activeCell="D25" sqref="D25"/>
    </sheetView>
  </sheetViews>
  <sheetFormatPr defaultRowHeight="15"/>
  <cols>
    <col min="1" max="1" width="28.453125" customWidth="1"/>
    <col min="2" max="2" width="13.1796875" bestFit="1" customWidth="1"/>
    <col min="3" max="7" width="11.81640625" bestFit="1" customWidth="1"/>
    <col min="8" max="8" width="13.26953125" bestFit="1" customWidth="1"/>
  </cols>
  <sheetData>
    <row r="1" spans="1:8">
      <c r="A1" t="s">
        <v>0</v>
      </c>
    </row>
    <row r="2" spans="1:8">
      <c r="A2" t="s">
        <v>1</v>
      </c>
      <c r="H2" s="19">
        <f ca="1">NOW()</f>
        <v>40255.394868402778</v>
      </c>
    </row>
    <row r="3" spans="1:8" ht="43.8"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</row>
    <row r="4" spans="1:8">
      <c r="A4" t="s">
        <v>9</v>
      </c>
      <c r="B4">
        <v>3383909.82</v>
      </c>
      <c r="C4">
        <v>6880576.1500000004</v>
      </c>
      <c r="D4">
        <v>9742702.3699999992</v>
      </c>
      <c r="E4">
        <v>4818493.53</v>
      </c>
      <c r="F4">
        <v>4566722.63</v>
      </c>
      <c r="G4">
        <v>8527504.3900000006</v>
      </c>
      <c r="H4">
        <f>SUM(B4:G4)</f>
        <v>37919908.890000001</v>
      </c>
    </row>
    <row r="5" spans="1:8">
      <c r="A5" s="32" t="s">
        <v>10</v>
      </c>
      <c r="B5">
        <f>B4*(1-$B$21)</f>
        <v>1319724.8297999999</v>
      </c>
      <c r="C5">
        <f t="shared" ref="C5:G5" si="0">C4*(1-$B$21)</f>
        <v>2683424.6985000004</v>
      </c>
      <c r="D5">
        <f t="shared" si="0"/>
        <v>3799653.9242999996</v>
      </c>
      <c r="E5">
        <f t="shared" si="0"/>
        <v>1879212.4767000002</v>
      </c>
      <c r="F5">
        <f t="shared" si="0"/>
        <v>1781021.8256999999</v>
      </c>
      <c r="G5">
        <f t="shared" si="0"/>
        <v>3325726.7121000001</v>
      </c>
      <c r="H5">
        <f t="shared" ref="H5:H6" si="1">SUM(B5:G5)</f>
        <v>14788764.467100002</v>
      </c>
    </row>
    <row r="6" spans="1:8">
      <c r="A6" t="s">
        <v>11</v>
      </c>
      <c r="B6">
        <f>B4-B5</f>
        <v>2064184.9901999999</v>
      </c>
      <c r="C6">
        <f t="shared" ref="C6:G6" si="2">C4-C5</f>
        <v>4197151.4515000004</v>
      </c>
      <c r="D6">
        <f t="shared" si="2"/>
        <v>5943048.4456999991</v>
      </c>
      <c r="E6">
        <f t="shared" si="2"/>
        <v>2939281.0532999998</v>
      </c>
      <c r="F6">
        <f t="shared" si="2"/>
        <v>2785700.8043</v>
      </c>
      <c r="G6">
        <f t="shared" si="2"/>
        <v>5201777.6779000005</v>
      </c>
      <c r="H6">
        <f t="shared" si="1"/>
        <v>23131144.422899999</v>
      </c>
    </row>
    <row r="8" spans="1:8">
      <c r="A8" t="s">
        <v>12</v>
      </c>
    </row>
    <row r="9" spans="1:8">
      <c r="A9" s="32" t="s">
        <v>13</v>
      </c>
      <c r="B9">
        <f>IF(B4&gt;=$B$24, $B$19, 0)</f>
        <v>0</v>
      </c>
      <c r="C9">
        <f t="shared" ref="C9:G9" si="3">IF(C4&gt;=$B$24, $B$19, 0)</f>
        <v>100000</v>
      </c>
      <c r="D9">
        <f t="shared" si="3"/>
        <v>100000</v>
      </c>
      <c r="E9">
        <f t="shared" si="3"/>
        <v>100000</v>
      </c>
      <c r="F9">
        <f t="shared" si="3"/>
        <v>0</v>
      </c>
      <c r="G9">
        <f t="shared" si="3"/>
        <v>100000</v>
      </c>
      <c r="H9">
        <f t="shared" ref="H9:H14" si="4">SUM(B9:G9)</f>
        <v>400000</v>
      </c>
    </row>
    <row r="10" spans="1:8">
      <c r="A10" s="32" t="s">
        <v>14</v>
      </c>
      <c r="B10">
        <f>B4*$B$20</f>
        <v>109977.06915</v>
      </c>
      <c r="C10">
        <f t="shared" ref="C10:G10" si="5">C4*$B$20</f>
        <v>223618.72487500001</v>
      </c>
      <c r="D10">
        <f t="shared" si="5"/>
        <v>316637.82702500001</v>
      </c>
      <c r="E10">
        <f t="shared" si="5"/>
        <v>156601.03972500001</v>
      </c>
      <c r="F10">
        <f t="shared" si="5"/>
        <v>148418.48547499999</v>
      </c>
      <c r="G10">
        <f t="shared" si="5"/>
        <v>277143.89267500001</v>
      </c>
      <c r="H10">
        <f t="shared" si="4"/>
        <v>1232397.038925</v>
      </c>
    </row>
    <row r="11" spans="1:8">
      <c r="A11" s="32" t="s">
        <v>15</v>
      </c>
      <c r="B11">
        <f>B4*$B$22</f>
        <v>304551.88379999995</v>
      </c>
      <c r="C11">
        <f t="shared" ref="C11:G11" si="6">C4*$B$22</f>
        <v>619251.85349999997</v>
      </c>
      <c r="D11">
        <f t="shared" si="6"/>
        <v>876843.21329999994</v>
      </c>
      <c r="E11">
        <f t="shared" si="6"/>
        <v>433664.41769999999</v>
      </c>
      <c r="F11">
        <f t="shared" si="6"/>
        <v>411005.0367</v>
      </c>
      <c r="G11">
        <f t="shared" si="6"/>
        <v>767475.39510000008</v>
      </c>
      <c r="H11">
        <f t="shared" si="4"/>
        <v>3412791.8000999996</v>
      </c>
    </row>
    <row r="12" spans="1:8">
      <c r="A12" s="32" t="s">
        <v>16</v>
      </c>
      <c r="B12">
        <f>B4*$B$23</f>
        <v>194574.81464999999</v>
      </c>
      <c r="C12">
        <f t="shared" ref="C12:G12" si="7">C4*$B$23</f>
        <v>395633.12862500001</v>
      </c>
      <c r="D12">
        <f t="shared" si="7"/>
        <v>560205.38627499994</v>
      </c>
      <c r="E12">
        <f t="shared" si="7"/>
        <v>277063.37797500001</v>
      </c>
      <c r="F12">
        <f t="shared" si="7"/>
        <v>262586.551225</v>
      </c>
      <c r="G12">
        <f t="shared" si="7"/>
        <v>490331.50242500007</v>
      </c>
      <c r="H12">
        <f t="shared" si="4"/>
        <v>2180394.7611750001</v>
      </c>
    </row>
    <row r="13" spans="1:8">
      <c r="A13" s="32" t="s">
        <v>17</v>
      </c>
      <c r="B13">
        <f>B4*$B$25</f>
        <v>575264.66940000001</v>
      </c>
      <c r="C13">
        <f t="shared" ref="C13:G13" si="8">C4*$B$25</f>
        <v>1169697.9455000001</v>
      </c>
      <c r="D13">
        <f t="shared" si="8"/>
        <v>1656259.4028999999</v>
      </c>
      <c r="E13">
        <f t="shared" si="8"/>
        <v>819143.90010000009</v>
      </c>
      <c r="F13">
        <f t="shared" si="8"/>
        <v>776342.84710000001</v>
      </c>
      <c r="G13">
        <f t="shared" si="8"/>
        <v>1449675.7463000002</v>
      </c>
      <c r="H13">
        <f t="shared" si="4"/>
        <v>6446384.5112999994</v>
      </c>
    </row>
    <row r="14" spans="1:8">
      <c r="A14" t="s">
        <v>18</v>
      </c>
      <c r="B14">
        <f>SUM(B9:B13)</f>
        <v>1184368.4369999999</v>
      </c>
      <c r="C14">
        <f t="shared" ref="C14:G14" si="9">SUM(C9:C13)</f>
        <v>2508201.6524999999</v>
      </c>
      <c r="D14">
        <f t="shared" si="9"/>
        <v>3509945.8295</v>
      </c>
      <c r="E14">
        <f t="shared" si="9"/>
        <v>1786472.7355</v>
      </c>
      <c r="F14">
        <f t="shared" si="9"/>
        <v>1598352.9205</v>
      </c>
      <c r="G14">
        <f t="shared" si="9"/>
        <v>3084626.5365000004</v>
      </c>
      <c r="H14">
        <f t="shared" si="4"/>
        <v>13671968.111499999</v>
      </c>
    </row>
    <row r="16" spans="1:8">
      <c r="A16" t="s">
        <v>19</v>
      </c>
      <c r="B16">
        <f>B6-B14</f>
        <v>879816.55319999997</v>
      </c>
      <c r="C16">
        <f t="shared" ref="C16:G16" si="10">C6-C14</f>
        <v>1688949.7990000006</v>
      </c>
      <c r="D16">
        <f t="shared" si="10"/>
        <v>2433102.6161999991</v>
      </c>
      <c r="E16">
        <f t="shared" si="10"/>
        <v>1152808.3177999998</v>
      </c>
      <c r="F16">
        <f t="shared" si="10"/>
        <v>1187347.8838</v>
      </c>
      <c r="G16">
        <f t="shared" si="10"/>
        <v>2117151.1414000001</v>
      </c>
      <c r="H16">
        <f>SUM(B16:G16)</f>
        <v>9459176.3114</v>
      </c>
    </row>
    <row r="18" spans="1:3">
      <c r="A18" t="s">
        <v>20</v>
      </c>
    </row>
    <row r="19" spans="1:3">
      <c r="A19" s="32" t="s">
        <v>13</v>
      </c>
      <c r="B19" s="29">
        <v>100000</v>
      </c>
    </row>
    <row r="20" spans="1:3">
      <c r="A20" s="32" t="s">
        <v>14</v>
      </c>
      <c r="B20" s="31">
        <v>3.2500000000000001E-2</v>
      </c>
    </row>
    <row r="21" spans="1:3">
      <c r="A21" s="32" t="s">
        <v>21</v>
      </c>
      <c r="B21" s="31">
        <v>0.61</v>
      </c>
    </row>
    <row r="22" spans="1:3">
      <c r="A22" s="32" t="s">
        <v>15</v>
      </c>
      <c r="B22" s="31">
        <v>0.09</v>
      </c>
    </row>
    <row r="23" spans="1:3">
      <c r="A23" s="32" t="s">
        <v>16</v>
      </c>
      <c r="B23" s="31">
        <v>5.7500000000000002E-2</v>
      </c>
    </row>
    <row r="24" spans="1:3">
      <c r="A24" s="32" t="s">
        <v>22</v>
      </c>
      <c r="B24" s="29">
        <v>4750000</v>
      </c>
    </row>
    <row r="25" spans="1:3">
      <c r="A25" s="32" t="s">
        <v>17</v>
      </c>
      <c r="B25" s="30">
        <v>0.17</v>
      </c>
    </row>
    <row r="28" spans="1:3" ht="15.6" thickBot="1"/>
    <row r="29" spans="1:3">
      <c r="B29" s="21" t="s">
        <v>23</v>
      </c>
      <c r="C29" s="22"/>
    </row>
    <row r="30" spans="1:3">
      <c r="B30" s="23" t="s">
        <v>24</v>
      </c>
      <c r="C30" s="24">
        <v>500000</v>
      </c>
    </row>
    <row r="31" spans="1:3">
      <c r="B31" s="23" t="s">
        <v>28</v>
      </c>
      <c r="C31" s="24">
        <v>250000</v>
      </c>
    </row>
    <row r="32" spans="1:3">
      <c r="B32" s="23" t="s">
        <v>29</v>
      </c>
      <c r="C32" s="25">
        <v>1000</v>
      </c>
    </row>
    <row r="33" spans="2:3">
      <c r="B33" s="23" t="s">
        <v>26</v>
      </c>
      <c r="C33" s="24">
        <v>500000</v>
      </c>
    </row>
    <row r="34" spans="2:3">
      <c r="B34" s="23" t="s">
        <v>25</v>
      </c>
      <c r="C34" s="26">
        <v>4.0000000000000001E-3</v>
      </c>
    </row>
    <row r="35" spans="2:3">
      <c r="B35" s="23"/>
      <c r="C35" s="25"/>
    </row>
    <row r="36" spans="2:3" ht="15.6" thickBot="1">
      <c r="B36" s="27" t="s">
        <v>27</v>
      </c>
      <c r="C36" s="28">
        <f>IF(C30&gt;C31, IF(C30&gt;C33,C30*C34,C32), 0)</f>
        <v>1000</v>
      </c>
    </row>
  </sheetData>
  <mergeCells count="1">
    <mergeCell ref="B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H25"/>
  <sheetViews>
    <sheetView zoomScale="64" zoomScaleNormal="64" workbookViewId="0">
      <selection activeCell="H16" sqref="B4:H16"/>
    </sheetView>
  </sheetViews>
  <sheetFormatPr defaultRowHeight="15"/>
  <cols>
    <col min="1" max="1" width="35.81640625" style="3" customWidth="1"/>
    <col min="2" max="7" width="14.81640625" customWidth="1"/>
    <col min="8" max="8" width="15.81640625" customWidth="1"/>
  </cols>
  <sheetData>
    <row r="1" spans="1:8" ht="47.4">
      <c r="A1" s="5" t="s">
        <v>0</v>
      </c>
      <c r="B1" s="6"/>
      <c r="C1" s="6"/>
      <c r="D1" s="6"/>
      <c r="E1" s="6"/>
      <c r="F1" s="6"/>
      <c r="G1" s="6"/>
      <c r="H1" s="6"/>
    </row>
    <row r="2" spans="1:8" ht="24">
      <c r="A2" s="7" t="s">
        <v>1</v>
      </c>
      <c r="B2" s="6"/>
      <c r="C2" s="6"/>
      <c r="D2" s="6"/>
      <c r="E2" s="6"/>
      <c r="F2" s="6"/>
      <c r="G2" s="6"/>
      <c r="H2" s="8">
        <f ca="1">NOW()</f>
        <v>40255.394868402778</v>
      </c>
    </row>
    <row r="3" spans="1:8" ht="48" thickBot="1">
      <c r="A3" s="9"/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8">
      <c r="A4" s="13" t="s">
        <v>9</v>
      </c>
      <c r="B4" s="1">
        <v>3383909.82</v>
      </c>
      <c r="C4" s="1">
        <v>6880576.1500000004</v>
      </c>
      <c r="D4" s="1">
        <v>9742702.3699999992</v>
      </c>
      <c r="E4" s="1">
        <v>4818493.53</v>
      </c>
      <c r="F4" s="1">
        <v>4566722.63</v>
      </c>
      <c r="G4" s="1">
        <v>8527504.3900000006</v>
      </c>
      <c r="H4" s="1">
        <f>SUM(B4:G4)</f>
        <v>37919908.890000001</v>
      </c>
    </row>
    <row r="5" spans="1:8">
      <c r="A5" s="4" t="s">
        <v>10</v>
      </c>
      <c r="B5" s="2">
        <f>B4*(1-$B$21)</f>
        <v>1319724.8297999999</v>
      </c>
      <c r="C5" s="2">
        <f t="shared" ref="C5:G5" si="0">C4*(1-$B$21)</f>
        <v>2683424.6985000004</v>
      </c>
      <c r="D5" s="2">
        <f t="shared" si="0"/>
        <v>3799653.9242999996</v>
      </c>
      <c r="E5" s="2">
        <f t="shared" si="0"/>
        <v>1879212.4767000002</v>
      </c>
      <c r="F5" s="2">
        <f t="shared" si="0"/>
        <v>1781021.8256999999</v>
      </c>
      <c r="G5" s="2">
        <f t="shared" si="0"/>
        <v>3325726.7121000001</v>
      </c>
      <c r="H5" s="2">
        <f t="shared" ref="H5:H6" si="1">SUM(B5:G5)</f>
        <v>14788764.467100002</v>
      </c>
    </row>
    <row r="6" spans="1:8" ht="15.6" thickBot="1">
      <c r="A6" s="13" t="s">
        <v>11</v>
      </c>
      <c r="B6" s="12">
        <f>B4-B5</f>
        <v>2064184.9901999999</v>
      </c>
      <c r="C6" s="12">
        <f t="shared" ref="C6:G6" si="2">C4-C5</f>
        <v>4197151.4515000004</v>
      </c>
      <c r="D6" s="12">
        <f t="shared" si="2"/>
        <v>5943048.4456999991</v>
      </c>
      <c r="E6" s="12">
        <f t="shared" si="2"/>
        <v>2939281.0532999998</v>
      </c>
      <c r="F6" s="12">
        <f t="shared" si="2"/>
        <v>2785700.8043</v>
      </c>
      <c r="G6" s="12">
        <f t="shared" si="2"/>
        <v>5201777.6779000005</v>
      </c>
      <c r="H6" s="12">
        <f t="shared" si="1"/>
        <v>23131144.422899999</v>
      </c>
    </row>
    <row r="7" spans="1:8" ht="15.6" thickTop="1"/>
    <row r="8" spans="1:8">
      <c r="A8" s="3" t="s">
        <v>12</v>
      </c>
    </row>
    <row r="9" spans="1:8">
      <c r="A9" s="4" t="s">
        <v>13</v>
      </c>
      <c r="B9" s="1">
        <f>IF(B4&gt;=$B$24, $B$19, 0)</f>
        <v>0</v>
      </c>
      <c r="C9" s="1">
        <f t="shared" ref="C9:G9" si="3">IF(C4&gt;=$B$24, $B$19, 0)</f>
        <v>100000</v>
      </c>
      <c r="D9" s="1">
        <f t="shared" si="3"/>
        <v>100000</v>
      </c>
      <c r="E9" s="1">
        <f t="shared" si="3"/>
        <v>100000</v>
      </c>
      <c r="F9" s="1">
        <f t="shared" si="3"/>
        <v>0</v>
      </c>
      <c r="G9" s="1">
        <f t="shared" si="3"/>
        <v>100000</v>
      </c>
      <c r="H9" s="1">
        <f t="shared" ref="H9:H14" si="4">SUM(B9:G9)</f>
        <v>400000</v>
      </c>
    </row>
    <row r="10" spans="1:8">
      <c r="A10" s="4" t="s">
        <v>14</v>
      </c>
      <c r="B10" s="2">
        <f>B4*$B$20</f>
        <v>109977.06915</v>
      </c>
      <c r="C10" s="2">
        <f t="shared" ref="C10:G10" si="5">C4*$B$20</f>
        <v>223618.72487500001</v>
      </c>
      <c r="D10" s="2">
        <f t="shared" si="5"/>
        <v>316637.82702500001</v>
      </c>
      <c r="E10" s="2">
        <f t="shared" si="5"/>
        <v>156601.03972500001</v>
      </c>
      <c r="F10" s="2">
        <f t="shared" si="5"/>
        <v>148418.48547499999</v>
      </c>
      <c r="G10" s="2">
        <f t="shared" si="5"/>
        <v>277143.89267500001</v>
      </c>
      <c r="H10" s="2">
        <f t="shared" si="4"/>
        <v>1232397.038925</v>
      </c>
    </row>
    <row r="11" spans="1:8">
      <c r="A11" s="4" t="s">
        <v>15</v>
      </c>
      <c r="B11" s="2">
        <f>B4*$B$22</f>
        <v>304551.88379999995</v>
      </c>
      <c r="C11" s="2">
        <f t="shared" ref="C11:G11" si="6">C4*$B$22</f>
        <v>619251.85349999997</v>
      </c>
      <c r="D11" s="2">
        <f t="shared" si="6"/>
        <v>876843.21329999994</v>
      </c>
      <c r="E11" s="2">
        <f t="shared" si="6"/>
        <v>433664.41769999999</v>
      </c>
      <c r="F11" s="2">
        <f t="shared" si="6"/>
        <v>411005.0367</v>
      </c>
      <c r="G11" s="2">
        <f t="shared" si="6"/>
        <v>767475.39510000008</v>
      </c>
      <c r="H11" s="2">
        <f t="shared" si="4"/>
        <v>3412791.8000999996</v>
      </c>
    </row>
    <row r="12" spans="1:8">
      <c r="A12" s="4" t="s">
        <v>16</v>
      </c>
      <c r="B12" s="2">
        <f>B4*$B$23</f>
        <v>194574.81464999999</v>
      </c>
      <c r="C12" s="2">
        <f t="shared" ref="C12:G12" si="7">C4*$B$23</f>
        <v>395633.12862500001</v>
      </c>
      <c r="D12" s="2">
        <f t="shared" si="7"/>
        <v>560205.38627499994</v>
      </c>
      <c r="E12" s="2">
        <f t="shared" si="7"/>
        <v>277063.37797500001</v>
      </c>
      <c r="F12" s="2">
        <f t="shared" si="7"/>
        <v>262586.551225</v>
      </c>
      <c r="G12" s="2">
        <f t="shared" si="7"/>
        <v>490331.50242500007</v>
      </c>
      <c r="H12" s="2">
        <f t="shared" si="4"/>
        <v>2180394.7611750001</v>
      </c>
    </row>
    <row r="13" spans="1:8">
      <c r="A13" s="4" t="s">
        <v>17</v>
      </c>
      <c r="B13" s="2">
        <f>B4*$B$25</f>
        <v>575264.66940000001</v>
      </c>
      <c r="C13" s="2">
        <f t="shared" ref="C13:G13" si="8">C4*$B$25</f>
        <v>1169697.9455000001</v>
      </c>
      <c r="D13" s="2">
        <f t="shared" si="8"/>
        <v>1656259.4028999999</v>
      </c>
      <c r="E13" s="2">
        <f t="shared" si="8"/>
        <v>819143.90010000009</v>
      </c>
      <c r="F13" s="2">
        <f t="shared" si="8"/>
        <v>776342.84710000001</v>
      </c>
      <c r="G13" s="2">
        <f t="shared" si="8"/>
        <v>1449675.7463000002</v>
      </c>
      <c r="H13" s="2">
        <f t="shared" si="4"/>
        <v>6446384.5112999994</v>
      </c>
    </row>
    <row r="14" spans="1:8" ht="15.6" thickBot="1">
      <c r="A14" s="11" t="s">
        <v>18</v>
      </c>
      <c r="B14" s="12">
        <f>SUM(B9:B13)</f>
        <v>1184368.4369999999</v>
      </c>
      <c r="C14" s="12">
        <f t="shared" ref="C14:G14" si="9">SUM(C9:C13)</f>
        <v>2508201.6524999999</v>
      </c>
      <c r="D14" s="12">
        <f t="shared" si="9"/>
        <v>3509945.8295</v>
      </c>
      <c r="E14" s="12">
        <f t="shared" si="9"/>
        <v>1786472.7355</v>
      </c>
      <c r="F14" s="12">
        <f t="shared" si="9"/>
        <v>1598352.9205</v>
      </c>
      <c r="G14" s="12">
        <f t="shared" si="9"/>
        <v>3084626.5365000004</v>
      </c>
      <c r="H14" s="12">
        <f t="shared" si="4"/>
        <v>13671968.111499999</v>
      </c>
    </row>
    <row r="15" spans="1:8" ht="15.6" thickTop="1"/>
    <row r="16" spans="1:8">
      <c r="A16" s="14" t="s">
        <v>19</v>
      </c>
      <c r="B16" s="14">
        <f>B6-B14</f>
        <v>879816.55319999997</v>
      </c>
      <c r="C16" s="14">
        <f t="shared" ref="C16:G16" si="10">C6-C14</f>
        <v>1688949.7990000006</v>
      </c>
      <c r="D16" s="14">
        <f t="shared" si="10"/>
        <v>2433102.6161999991</v>
      </c>
      <c r="E16" s="14">
        <f t="shared" si="10"/>
        <v>1152808.3177999998</v>
      </c>
      <c r="F16" s="14">
        <f t="shared" si="10"/>
        <v>1187347.8838</v>
      </c>
      <c r="G16" s="14">
        <f t="shared" si="10"/>
        <v>2117151.1414000001</v>
      </c>
      <c r="H16" s="14">
        <f>SUM(B16:G16)</f>
        <v>9459176.3114</v>
      </c>
    </row>
    <row r="18" spans="1:2" ht="18.600000000000001">
      <c r="A18" s="15" t="s">
        <v>20</v>
      </c>
    </row>
    <row r="19" spans="1:2">
      <c r="A19" s="16" t="s">
        <v>13</v>
      </c>
      <c r="B19" s="17">
        <v>100000</v>
      </c>
    </row>
    <row r="20" spans="1:2">
      <c r="A20" s="16" t="s">
        <v>14</v>
      </c>
      <c r="B20" s="18">
        <v>3.2500000000000001E-2</v>
      </c>
    </row>
    <row r="21" spans="1:2">
      <c r="A21" s="16" t="s">
        <v>21</v>
      </c>
      <c r="B21" s="18">
        <v>0.61</v>
      </c>
    </row>
    <row r="22" spans="1:2">
      <c r="A22" s="16" t="s">
        <v>15</v>
      </c>
      <c r="B22" s="18">
        <v>0.09</v>
      </c>
    </row>
    <row r="23" spans="1:2">
      <c r="A23" s="16" t="s">
        <v>16</v>
      </c>
      <c r="B23" s="18">
        <v>5.7500000000000002E-2</v>
      </c>
    </row>
    <row r="24" spans="1:2">
      <c r="A24" s="16" t="s">
        <v>22</v>
      </c>
      <c r="B24" s="17">
        <v>4750000</v>
      </c>
    </row>
    <row r="25" spans="1:2">
      <c r="A25" s="16" t="s">
        <v>17</v>
      </c>
      <c r="B25" s="18">
        <v>0.17</v>
      </c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Sheet2</vt:lpstr>
      <vt:lpstr>Sheet3</vt:lpstr>
      <vt:lpstr>SFP _Finished</vt:lpstr>
      <vt:lpstr>Chart_Finished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Quasney</dc:creator>
  <cp:lastModifiedBy>meyer</cp:lastModifiedBy>
  <dcterms:created xsi:type="dcterms:W3CDTF">2007-02-17T22:32:10Z</dcterms:created>
  <dcterms:modified xsi:type="dcterms:W3CDTF">2010-03-18T13:29:01Z</dcterms:modified>
</cp:coreProperties>
</file>